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<sst xmlns="http://schemas.openxmlformats.org/spreadsheetml/2006/main" count="121" uniqueCount="117">
  <si>
    <t>　年　代</t>
  </si>
  <si>
    <t>1650-1659</t>
  </si>
  <si>
    <t>1660-1669</t>
  </si>
  <si>
    <t>1670-1679</t>
  </si>
  <si>
    <t>1680-1689</t>
  </si>
  <si>
    <t>1690-1699</t>
  </si>
  <si>
    <t>1700-1709</t>
  </si>
  <si>
    <t>1710-1719</t>
  </si>
  <si>
    <t>1720-1729</t>
  </si>
  <si>
    <t>1730-1739</t>
  </si>
  <si>
    <t>1740-1749</t>
  </si>
  <si>
    <t>1750-1759</t>
  </si>
  <si>
    <t>1760-1769</t>
  </si>
  <si>
    <t>1770-1779</t>
  </si>
  <si>
    <t>1780-1789</t>
  </si>
  <si>
    <t>1790-1799</t>
  </si>
  <si>
    <t>1800-1809</t>
  </si>
  <si>
    <t>1810-1819</t>
  </si>
  <si>
    <t>1820-1829</t>
  </si>
  <si>
    <t>1830-1839</t>
  </si>
  <si>
    <t>1840-1849</t>
  </si>
  <si>
    <t>1850-1859</t>
  </si>
  <si>
    <t>1860-1869</t>
  </si>
  <si>
    <t>1870-1879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</si>
  <si>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</si>
  <si>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</si>
  <si>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</si>
  <si>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</si>
  <si>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</si>
  <si>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</si>
  <si>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</si>
  <si>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</si>
  <si>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</si>
  <si>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</si>
  <si>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</si>
  <si>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      "</t>
  </si>
  <si>
    <t xml:space="preserve"> 年代不明</t>
  </si>
  <si>
    <t xml:space="preserve"> 合   計</t>
  </si>
  <si>
    <t>文化財</t>
  </si>
  <si>
    <t>市町村</t>
  </si>
  <si>
    <t>県指定</t>
  </si>
  <si>
    <t>国指定</t>
  </si>
  <si>
    <t>計</t>
  </si>
  <si>
    <t>現 存</t>
  </si>
  <si>
    <t>文紛</t>
  </si>
  <si>
    <t>合 計</t>
  </si>
  <si>
    <t>全国算額一覧(現代数学及び現代数学教育等を別立てとする。)</t>
  </si>
  <si>
    <t xml:space="preserve"> 県 名</t>
  </si>
  <si>
    <t xml:space="preserve"> 北海道</t>
  </si>
  <si>
    <t xml:space="preserve"> 青森</t>
  </si>
  <si>
    <t xml:space="preserve"> 岩手</t>
  </si>
  <si>
    <t xml:space="preserve"> 宮城</t>
  </si>
  <si>
    <t xml:space="preserve"> 秋田</t>
  </si>
  <si>
    <t xml:space="preserve"> 山形</t>
  </si>
  <si>
    <t xml:space="preserve"> 福島</t>
  </si>
  <si>
    <t xml:space="preserve"> 茨城</t>
  </si>
  <si>
    <t xml:space="preserve"> 栃木</t>
  </si>
  <si>
    <t xml:space="preserve"> 群馬</t>
  </si>
  <si>
    <t xml:space="preserve"> 埼玉</t>
  </si>
  <si>
    <t xml:space="preserve"> 千葉</t>
  </si>
  <si>
    <t xml:space="preserve"> 東京</t>
  </si>
  <si>
    <t xml:space="preserve"> 神奈川</t>
  </si>
  <si>
    <t xml:space="preserve"> 山梨</t>
  </si>
  <si>
    <t xml:space="preserve"> 新潟</t>
  </si>
  <si>
    <t xml:space="preserve"> 富山</t>
  </si>
  <si>
    <t xml:space="preserve"> 石川</t>
  </si>
  <si>
    <t xml:space="preserve"> 福井</t>
  </si>
  <si>
    <t xml:space="preserve"> 長野</t>
  </si>
  <si>
    <t xml:space="preserve"> 静岡</t>
  </si>
  <si>
    <t xml:space="preserve"> 愛知</t>
  </si>
  <si>
    <t xml:space="preserve"> 岐阜</t>
  </si>
  <si>
    <t xml:space="preserve"> 三重</t>
  </si>
  <si>
    <t xml:space="preserve"> 滋賀</t>
  </si>
  <si>
    <t xml:space="preserve"> 京都</t>
  </si>
  <si>
    <t xml:space="preserve"> 大阪</t>
  </si>
  <si>
    <t xml:space="preserve"> 兵庫</t>
  </si>
  <si>
    <t xml:space="preserve"> 奈良</t>
  </si>
  <si>
    <t xml:space="preserve"> 和歌山</t>
  </si>
  <si>
    <t>鳥取</t>
  </si>
  <si>
    <t>島根</t>
  </si>
  <si>
    <t xml:space="preserve"> 岡山</t>
  </si>
  <si>
    <t xml:space="preserve"> 広島</t>
  </si>
  <si>
    <t xml:space="preserve"> 山口</t>
  </si>
  <si>
    <t xml:space="preserve"> 香川</t>
  </si>
  <si>
    <t xml:space="preserve"> 愛媛</t>
  </si>
  <si>
    <t xml:space="preserve"> 福岡</t>
  </si>
  <si>
    <t>長崎</t>
  </si>
  <si>
    <t xml:space="preserve"> 熊本</t>
  </si>
  <si>
    <t xml:space="preserve"> 宮崎</t>
  </si>
  <si>
    <t xml:space="preserve"> 大分</t>
  </si>
  <si>
    <t>不明</t>
  </si>
  <si>
    <t xml:space="preserve"> 合 計</t>
  </si>
  <si>
    <t>石碑の件数:岩手1+群馬2+埼玉1=4を含む</t>
  </si>
  <si>
    <t xml:space="preserve"> 現存</t>
  </si>
  <si>
    <t>復元・現代</t>
  </si>
  <si>
    <t>小計</t>
  </si>
  <si>
    <t>見学可能数</t>
  </si>
  <si>
    <t>文献</t>
  </si>
  <si>
    <t>紛失</t>
  </si>
  <si>
    <t>掲額総数＝現存＋復元＋紛失＋文献</t>
  </si>
  <si>
    <t>調査対象個数</t>
  </si>
  <si>
    <t>合計</t>
  </si>
  <si>
    <t>国1</t>
  </si>
  <si>
    <t>現存+復元+紛失+文献</t>
  </si>
  <si>
    <t>2741個</t>
  </si>
  <si>
    <t>市指定</t>
  </si>
  <si>
    <t>5.12.2001</t>
  </si>
  <si>
    <t>町指定</t>
  </si>
  <si>
    <t>算額問題数</t>
  </si>
  <si>
    <t>枚数</t>
  </si>
  <si>
    <t>不明  412</t>
  </si>
  <si>
    <t xml:space="preserve"> 掲額の月</t>
  </si>
  <si>
    <t xml:space="preserve">    不明</t>
  </si>
  <si>
    <t>算額の枚数</t>
  </si>
  <si>
    <t>　　比率</t>
  </si>
  <si>
    <r>
      <t>2</t>
    </r>
    <r>
      <rPr>
        <sz val="12"/>
        <rFont val="ＭＳ Ｐゴシック"/>
        <family val="3"/>
      </rPr>
      <t>006年７月現在</t>
    </r>
  </si>
  <si>
    <t>全国算額一覧統計資料。２００６年７月現在。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</si>
</sst>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5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5" xfId="0" applyNumberFormat="1" applyFont="1" applyAlignment="1">
      <alignment/>
    </xf>
    <xf numFmtId="0" fontId="4" fillId="0" borderId="6" xfId="0" applyNumberFormat="1" applyFont="1" applyAlignment="1">
      <alignment/>
    </xf>
    <xf numFmtId="0" fontId="4" fillId="0" borderId="7" xfId="0" applyNumberFormat="1" applyFont="1" applyAlignment="1">
      <alignment/>
    </xf>
    <xf numFmtId="0" fontId="4" fillId="0" borderId="8" xfId="0" applyNumberFormat="1" applyFont="1" applyAlignment="1">
      <alignment/>
    </xf>
    <xf numFmtId="0" fontId="4" fillId="0" borderId="6" xfId="0" applyNumberFormat="1" applyFont="1" applyAlignment="1">
      <alignment horizontal="right"/>
    </xf>
    <xf numFmtId="0" fontId="4" fillId="0" borderId="6" xfId="0" applyNumberFormat="1" applyFont="1" applyAlignment="1">
      <alignment/>
    </xf>
    <xf numFmtId="0" fontId="5" fillId="0" borderId="6" xfId="0" applyNumberFormat="1" applyFont="1" applyAlignment="1">
      <alignment/>
    </xf>
    <xf numFmtId="0" fontId="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zoomScale="87" zoomScaleNormal="87" workbookViewId="0" topLeftCell="A1">
      <selection activeCell="R6" sqref="R6"/>
    </sheetView>
  </sheetViews>
  <sheetFormatPr defaultColWidth="8.88671875" defaultRowHeight="15"/>
  <cols>
    <col min="1" max="1" width="10.6640625" style="1" customWidth="1"/>
    <col min="2" max="5" width="6.6640625" style="1" customWidth="1"/>
    <col min="6" max="8" width="8.6640625" style="1" customWidth="1"/>
    <col min="9" max="9" width="7.6640625" style="1" customWidth="1"/>
    <col min="10" max="12" width="6.6640625" style="1" customWidth="1"/>
    <col min="13" max="13" width="7.6640625" style="1" customWidth="1"/>
    <col min="14" max="18" width="6.6640625" style="1" customWidth="1"/>
    <col min="19" max="19" width="5.6640625" style="1" customWidth="1"/>
    <col min="20" max="16384" width="10.6640625" style="1" customWidth="1"/>
  </cols>
  <sheetData>
    <row r="1" s="27" customFormat="1" ht="18.75">
      <c r="A1" s="26" t="s">
        <v>116</v>
      </c>
    </row>
    <row r="2" ht="14.25">
      <c r="A2" s="25"/>
    </row>
    <row r="3" spans="1:16" ht="14.25">
      <c r="A3" s="2" t="s">
        <v>0</v>
      </c>
      <c r="B3" s="2" t="s">
        <v>43</v>
      </c>
      <c r="C3" s="3" t="s">
        <v>44</v>
      </c>
      <c r="D3" s="4" t="s">
        <v>45</v>
      </c>
      <c r="E3" s="5"/>
      <c r="F3" s="6" t="s">
        <v>46</v>
      </c>
      <c r="M3" s="7" t="s">
        <v>100</v>
      </c>
      <c r="O3" s="7" t="s">
        <v>104</v>
      </c>
      <c r="P3" s="7" t="s">
        <v>106</v>
      </c>
    </row>
    <row r="4" spans="1:24" ht="14.25">
      <c r="A4" s="8" t="s">
        <v>1</v>
      </c>
      <c r="B4" s="4">
        <v>0</v>
      </c>
      <c r="C4" s="9">
        <v>2</v>
      </c>
      <c r="D4" s="4">
        <f aca="true" t="shared" si="0" ref="D4:D40">SUM(B4:C4)</f>
        <v>2</v>
      </c>
      <c r="E4" s="5"/>
      <c r="F4" s="2" t="s">
        <v>47</v>
      </c>
      <c r="G4" s="2" t="s">
        <v>93</v>
      </c>
      <c r="H4" s="3" t="s">
        <v>94</v>
      </c>
      <c r="I4" s="3" t="s">
        <v>95</v>
      </c>
      <c r="J4" s="2" t="s">
        <v>97</v>
      </c>
      <c r="K4" s="3" t="s">
        <v>98</v>
      </c>
      <c r="L4" s="3" t="s">
        <v>95</v>
      </c>
      <c r="M4" s="2" t="s">
        <v>101</v>
      </c>
      <c r="N4" s="2" t="s">
        <v>40</v>
      </c>
      <c r="O4" s="3" t="s">
        <v>105</v>
      </c>
      <c r="P4" s="3" t="s">
        <v>107</v>
      </c>
      <c r="Q4" s="5"/>
      <c r="T4" s="4" t="s">
        <v>108</v>
      </c>
      <c r="U4" s="9" t="s">
        <v>109</v>
      </c>
      <c r="V4" s="10" t="s">
        <v>111</v>
      </c>
      <c r="W4" s="6" t="s">
        <v>113</v>
      </c>
      <c r="X4" s="6" t="s">
        <v>114</v>
      </c>
    </row>
    <row r="5" spans="1:24" ht="14.25">
      <c r="A5" s="11" t="s">
        <v>2</v>
      </c>
      <c r="B5" s="12">
        <v>0</v>
      </c>
      <c r="C5" s="13">
        <v>1</v>
      </c>
      <c r="D5" s="12">
        <f t="shared" si="0"/>
        <v>1</v>
      </c>
      <c r="E5" s="5"/>
      <c r="F5" s="4" t="s">
        <v>48</v>
      </c>
      <c r="G5" s="4">
        <v>0</v>
      </c>
      <c r="H5" s="9">
        <v>0</v>
      </c>
      <c r="I5" s="9">
        <f aca="true" t="shared" si="1" ref="I5:I34">SUM(G5:H5)</f>
        <v>0</v>
      </c>
      <c r="J5" s="4">
        <v>6</v>
      </c>
      <c r="K5" s="9">
        <v>0</v>
      </c>
      <c r="L5" s="9">
        <f aca="true" t="shared" si="2" ref="L5:L34">SUM(J5:K5)</f>
        <v>6</v>
      </c>
      <c r="M5" s="4">
        <f aca="true" t="shared" si="3" ref="M5:M34">SUM(I5+L5)</f>
        <v>6</v>
      </c>
      <c r="N5" s="14"/>
      <c r="O5" s="15"/>
      <c r="P5" s="15"/>
      <c r="Q5" s="5"/>
      <c r="T5" s="12">
        <v>1</v>
      </c>
      <c r="U5" s="13">
        <v>807</v>
      </c>
      <c r="V5" s="10">
        <v>1</v>
      </c>
      <c r="W5" s="6">
        <v>200</v>
      </c>
      <c r="X5" s="16">
        <f>(200/2142)</f>
        <v>0.09337068160597572</v>
      </c>
    </row>
    <row r="6" spans="1:24" ht="14.25">
      <c r="A6" s="11" t="s">
        <v>3</v>
      </c>
      <c r="B6" s="12">
        <v>0</v>
      </c>
      <c r="C6" s="13">
        <v>0</v>
      </c>
      <c r="D6" s="12">
        <f t="shared" si="0"/>
        <v>0</v>
      </c>
      <c r="E6" s="5"/>
      <c r="F6" s="12" t="s">
        <v>49</v>
      </c>
      <c r="G6" s="12">
        <v>3</v>
      </c>
      <c r="H6" s="13">
        <v>1</v>
      </c>
      <c r="I6" s="13">
        <f t="shared" si="1"/>
        <v>4</v>
      </c>
      <c r="J6" s="12">
        <v>6</v>
      </c>
      <c r="K6" s="13">
        <v>0</v>
      </c>
      <c r="L6" s="13">
        <f t="shared" si="2"/>
        <v>6</v>
      </c>
      <c r="M6" s="12">
        <f t="shared" si="3"/>
        <v>10</v>
      </c>
      <c r="N6" s="17"/>
      <c r="O6" s="13">
        <v>1</v>
      </c>
      <c r="P6" s="18"/>
      <c r="Q6" s="5"/>
      <c r="T6" s="12">
        <v>2</v>
      </c>
      <c r="U6" s="13">
        <v>458</v>
      </c>
      <c r="V6" s="10">
        <v>2</v>
      </c>
      <c r="W6" s="6">
        <v>165</v>
      </c>
      <c r="X6" s="16">
        <f>(165/2142)</f>
        <v>0.07703081232492998</v>
      </c>
    </row>
    <row r="7" spans="1:24" ht="14.25">
      <c r="A7" s="11" t="s">
        <v>4</v>
      </c>
      <c r="B7" s="12">
        <v>2</v>
      </c>
      <c r="C7" s="13">
        <v>0</v>
      </c>
      <c r="D7" s="12">
        <f t="shared" si="0"/>
        <v>2</v>
      </c>
      <c r="E7" s="5"/>
      <c r="F7" s="12" t="s">
        <v>50</v>
      </c>
      <c r="G7" s="12">
        <v>102</v>
      </c>
      <c r="H7" s="13">
        <v>5</v>
      </c>
      <c r="I7" s="13">
        <f t="shared" si="1"/>
        <v>107</v>
      </c>
      <c r="J7" s="12">
        <v>85</v>
      </c>
      <c r="K7" s="13">
        <v>2</v>
      </c>
      <c r="L7" s="13">
        <f t="shared" si="2"/>
        <v>87</v>
      </c>
      <c r="M7" s="12">
        <f t="shared" si="3"/>
        <v>194</v>
      </c>
      <c r="N7" s="12">
        <v>1</v>
      </c>
      <c r="O7" s="18"/>
      <c r="P7" s="13">
        <v>2</v>
      </c>
      <c r="Q7" s="5"/>
      <c r="T7" s="12">
        <v>3</v>
      </c>
      <c r="U7" s="13">
        <v>314</v>
      </c>
      <c r="V7" s="10">
        <v>3</v>
      </c>
      <c r="W7" s="6">
        <v>330</v>
      </c>
      <c r="X7" s="16">
        <f>(330/2142)</f>
        <v>0.15406162464985995</v>
      </c>
    </row>
    <row r="8" spans="1:24" ht="14.25">
      <c r="A8" s="11" t="s">
        <v>5</v>
      </c>
      <c r="B8" s="12">
        <v>2</v>
      </c>
      <c r="C8" s="13">
        <v>1</v>
      </c>
      <c r="D8" s="12">
        <f t="shared" si="0"/>
        <v>3</v>
      </c>
      <c r="E8" s="5"/>
      <c r="F8" s="12" t="s">
        <v>51</v>
      </c>
      <c r="G8" s="12">
        <v>49</v>
      </c>
      <c r="H8" s="13">
        <v>0</v>
      </c>
      <c r="I8" s="13">
        <f t="shared" si="1"/>
        <v>49</v>
      </c>
      <c r="J8" s="12">
        <v>80</v>
      </c>
      <c r="K8" s="13">
        <v>1</v>
      </c>
      <c r="L8" s="13">
        <f t="shared" si="2"/>
        <v>81</v>
      </c>
      <c r="M8" s="12">
        <f t="shared" si="3"/>
        <v>130</v>
      </c>
      <c r="N8" s="17"/>
      <c r="O8" s="18"/>
      <c r="P8" s="18"/>
      <c r="Q8" s="5"/>
      <c r="T8" s="12">
        <v>4</v>
      </c>
      <c r="U8" s="13">
        <v>140</v>
      </c>
      <c r="V8" s="10">
        <v>4</v>
      </c>
      <c r="W8" s="6">
        <v>232</v>
      </c>
      <c r="X8" s="16">
        <f>(232/2142)</f>
        <v>0.10830999066293184</v>
      </c>
    </row>
    <row r="9" spans="1:24" ht="14.25">
      <c r="A9" s="11" t="s">
        <v>6</v>
      </c>
      <c r="B9" s="12">
        <v>1</v>
      </c>
      <c r="C9" s="13">
        <v>1</v>
      </c>
      <c r="D9" s="12">
        <f t="shared" si="0"/>
        <v>2</v>
      </c>
      <c r="E9" s="5"/>
      <c r="F9" s="12" t="s">
        <v>52</v>
      </c>
      <c r="G9" s="12">
        <v>5</v>
      </c>
      <c r="H9" s="13">
        <v>0</v>
      </c>
      <c r="I9" s="13">
        <f t="shared" si="1"/>
        <v>5</v>
      </c>
      <c r="J9" s="12">
        <v>18</v>
      </c>
      <c r="K9" s="13">
        <v>3</v>
      </c>
      <c r="L9" s="13">
        <f t="shared" si="2"/>
        <v>21</v>
      </c>
      <c r="M9" s="12">
        <f t="shared" si="3"/>
        <v>26</v>
      </c>
      <c r="N9" s="17"/>
      <c r="O9" s="18"/>
      <c r="P9" s="18"/>
      <c r="Q9" s="5"/>
      <c r="T9" s="12">
        <v>5</v>
      </c>
      <c r="U9" s="13">
        <v>167</v>
      </c>
      <c r="V9" s="10">
        <v>5</v>
      </c>
      <c r="W9" s="6">
        <v>171</v>
      </c>
      <c r="X9" s="16">
        <f>(171/2142)</f>
        <v>0.07983193277310924</v>
      </c>
    </row>
    <row r="10" spans="1:24" ht="14.25">
      <c r="A10" s="11" t="s">
        <v>7</v>
      </c>
      <c r="B10" s="12">
        <v>0</v>
      </c>
      <c r="C10" s="13">
        <v>1</v>
      </c>
      <c r="D10" s="12">
        <f t="shared" si="0"/>
        <v>1</v>
      </c>
      <c r="E10" s="5"/>
      <c r="F10" s="12" t="s">
        <v>53</v>
      </c>
      <c r="G10" s="12">
        <v>37</v>
      </c>
      <c r="H10" s="13">
        <v>6</v>
      </c>
      <c r="I10" s="13">
        <f t="shared" si="1"/>
        <v>43</v>
      </c>
      <c r="J10" s="12">
        <v>34</v>
      </c>
      <c r="K10" s="13">
        <v>1</v>
      </c>
      <c r="L10" s="13">
        <f t="shared" si="2"/>
        <v>35</v>
      </c>
      <c r="M10" s="12">
        <f t="shared" si="3"/>
        <v>78</v>
      </c>
      <c r="N10" s="12">
        <v>1</v>
      </c>
      <c r="O10" s="13">
        <v>3</v>
      </c>
      <c r="P10" s="18"/>
      <c r="Q10" s="5"/>
      <c r="T10" s="12">
        <v>6</v>
      </c>
      <c r="U10" s="13">
        <v>89</v>
      </c>
      <c r="V10" s="10">
        <v>6</v>
      </c>
      <c r="W10" s="6">
        <v>118</v>
      </c>
      <c r="X10" s="16">
        <f>(118/2142)</f>
        <v>0.055088702147525676</v>
      </c>
    </row>
    <row r="11" spans="1:24" ht="14.25">
      <c r="A11" s="11" t="s">
        <v>8</v>
      </c>
      <c r="B11" s="12">
        <v>1</v>
      </c>
      <c r="C11" s="13">
        <v>0</v>
      </c>
      <c r="D11" s="12">
        <f t="shared" si="0"/>
        <v>1</v>
      </c>
      <c r="E11" s="5"/>
      <c r="F11" s="12" t="s">
        <v>54</v>
      </c>
      <c r="G11" s="12">
        <v>111</v>
      </c>
      <c r="H11" s="13">
        <v>19</v>
      </c>
      <c r="I11" s="13">
        <f t="shared" si="1"/>
        <v>130</v>
      </c>
      <c r="J11" s="12">
        <v>151</v>
      </c>
      <c r="K11" s="13">
        <v>2</v>
      </c>
      <c r="L11" s="13">
        <f t="shared" si="2"/>
        <v>153</v>
      </c>
      <c r="M11" s="12">
        <f t="shared" si="3"/>
        <v>283</v>
      </c>
      <c r="N11" s="17"/>
      <c r="O11" s="13">
        <v>2</v>
      </c>
      <c r="P11" s="13">
        <v>7</v>
      </c>
      <c r="Q11" s="5"/>
      <c r="T11" s="12">
        <v>7</v>
      </c>
      <c r="U11" s="13">
        <v>92</v>
      </c>
      <c r="V11" s="10">
        <v>7</v>
      </c>
      <c r="W11" s="6">
        <v>117</v>
      </c>
      <c r="X11" s="16">
        <f>(118/2142)</f>
        <v>0.055088702147525676</v>
      </c>
    </row>
    <row r="12" spans="1:24" ht="14.25">
      <c r="A12" s="11" t="s">
        <v>9</v>
      </c>
      <c r="B12" s="12">
        <v>0</v>
      </c>
      <c r="C12" s="13">
        <v>5</v>
      </c>
      <c r="D12" s="12">
        <f t="shared" si="0"/>
        <v>5</v>
      </c>
      <c r="E12" s="5"/>
      <c r="F12" s="12" t="s">
        <v>55</v>
      </c>
      <c r="G12" s="12">
        <v>21</v>
      </c>
      <c r="H12" s="13">
        <v>0</v>
      </c>
      <c r="I12" s="13">
        <f t="shared" si="1"/>
        <v>21</v>
      </c>
      <c r="J12" s="12">
        <v>34</v>
      </c>
      <c r="K12" s="13">
        <v>1</v>
      </c>
      <c r="L12" s="13">
        <f t="shared" si="2"/>
        <v>35</v>
      </c>
      <c r="M12" s="12">
        <f t="shared" si="3"/>
        <v>56</v>
      </c>
      <c r="N12" s="17"/>
      <c r="O12" s="18"/>
      <c r="P12" s="18"/>
      <c r="Q12" s="5"/>
      <c r="T12" s="12">
        <v>8</v>
      </c>
      <c r="U12" s="13">
        <v>28</v>
      </c>
      <c r="V12" s="10">
        <v>8</v>
      </c>
      <c r="W12" s="6">
        <v>248</v>
      </c>
      <c r="X12" s="16">
        <f>(249/2142)</f>
        <v>0.11624649859943978</v>
      </c>
    </row>
    <row r="13" spans="1:24" ht="14.25">
      <c r="A13" s="11" t="s">
        <v>10</v>
      </c>
      <c r="B13" s="12">
        <v>2</v>
      </c>
      <c r="C13" s="13">
        <v>22</v>
      </c>
      <c r="D13" s="12">
        <f t="shared" si="0"/>
        <v>24</v>
      </c>
      <c r="E13" s="5"/>
      <c r="F13" s="12" t="s">
        <v>56</v>
      </c>
      <c r="G13" s="12">
        <v>21</v>
      </c>
      <c r="H13" s="13">
        <v>1</v>
      </c>
      <c r="I13" s="13">
        <f t="shared" si="1"/>
        <v>22</v>
      </c>
      <c r="J13" s="12">
        <v>15</v>
      </c>
      <c r="K13" s="13">
        <v>1</v>
      </c>
      <c r="L13" s="13">
        <f t="shared" si="2"/>
        <v>16</v>
      </c>
      <c r="M13" s="12">
        <f t="shared" si="3"/>
        <v>38</v>
      </c>
      <c r="N13" s="17"/>
      <c r="O13" s="13">
        <v>1</v>
      </c>
      <c r="P13" s="13">
        <v>2</v>
      </c>
      <c r="Q13" s="5"/>
      <c r="T13" s="12">
        <v>9</v>
      </c>
      <c r="U13" s="13">
        <v>26</v>
      </c>
      <c r="V13" s="10">
        <v>9</v>
      </c>
      <c r="W13" s="6">
        <v>231</v>
      </c>
      <c r="X13" s="16">
        <f>(231/2142)</f>
        <v>0.10784313725490197</v>
      </c>
    </row>
    <row r="14" spans="1:24" ht="14.25">
      <c r="A14" s="11" t="s">
        <v>11</v>
      </c>
      <c r="B14" s="12">
        <v>3</v>
      </c>
      <c r="C14" s="13">
        <v>9</v>
      </c>
      <c r="D14" s="12">
        <f t="shared" si="0"/>
        <v>12</v>
      </c>
      <c r="E14" s="5"/>
      <c r="F14" s="12" t="s">
        <v>57</v>
      </c>
      <c r="G14" s="12">
        <v>78</v>
      </c>
      <c r="H14" s="13">
        <v>3</v>
      </c>
      <c r="I14" s="13">
        <f t="shared" si="1"/>
        <v>81</v>
      </c>
      <c r="J14" s="12">
        <v>80</v>
      </c>
      <c r="K14" s="13">
        <v>9</v>
      </c>
      <c r="L14" s="13">
        <f t="shared" si="2"/>
        <v>89</v>
      </c>
      <c r="M14" s="12">
        <f t="shared" si="3"/>
        <v>170</v>
      </c>
      <c r="N14" s="12">
        <v>6</v>
      </c>
      <c r="O14" s="13">
        <v>6</v>
      </c>
      <c r="P14" s="13">
        <v>2</v>
      </c>
      <c r="Q14" s="5"/>
      <c r="T14" s="12">
        <v>10</v>
      </c>
      <c r="U14" s="13">
        <v>51</v>
      </c>
      <c r="V14" s="10">
        <v>10</v>
      </c>
      <c r="W14" s="6">
        <v>106</v>
      </c>
      <c r="X14" s="16">
        <f>(106/2142)</f>
        <v>0.04948646125116713</v>
      </c>
    </row>
    <row r="15" spans="1:24" ht="14.25">
      <c r="A15" s="11" t="s">
        <v>12</v>
      </c>
      <c r="B15" s="12">
        <v>3</v>
      </c>
      <c r="C15" s="13">
        <v>11</v>
      </c>
      <c r="D15" s="12">
        <f t="shared" si="0"/>
        <v>14</v>
      </c>
      <c r="E15" s="5"/>
      <c r="F15" s="12" t="s">
        <v>58</v>
      </c>
      <c r="G15" s="12">
        <v>88</v>
      </c>
      <c r="H15" s="13">
        <v>6</v>
      </c>
      <c r="I15" s="13">
        <f t="shared" si="1"/>
        <v>94</v>
      </c>
      <c r="J15" s="12">
        <v>54</v>
      </c>
      <c r="K15" s="13">
        <v>8</v>
      </c>
      <c r="L15" s="13">
        <f t="shared" si="2"/>
        <v>62</v>
      </c>
      <c r="M15" s="12">
        <f t="shared" si="3"/>
        <v>156</v>
      </c>
      <c r="N15" s="17"/>
      <c r="O15" s="13">
        <v>16</v>
      </c>
      <c r="P15" s="13">
        <v>1</v>
      </c>
      <c r="Q15" s="5"/>
      <c r="T15" s="12">
        <v>11</v>
      </c>
      <c r="U15" s="13">
        <v>26</v>
      </c>
      <c r="V15" s="10">
        <v>11</v>
      </c>
      <c r="W15" s="6">
        <v>128</v>
      </c>
      <c r="X15" s="16">
        <f>(128/2142)</f>
        <v>0.059757236227824466</v>
      </c>
    </row>
    <row r="16" spans="1:24" ht="14.25">
      <c r="A16" s="11" t="s">
        <v>13</v>
      </c>
      <c r="B16" s="12">
        <v>5</v>
      </c>
      <c r="C16" s="13">
        <v>26</v>
      </c>
      <c r="D16" s="12">
        <f t="shared" si="0"/>
        <v>31</v>
      </c>
      <c r="E16" s="5"/>
      <c r="F16" s="12" t="s">
        <v>59</v>
      </c>
      <c r="G16" s="12">
        <v>33</v>
      </c>
      <c r="H16" s="13">
        <v>1</v>
      </c>
      <c r="I16" s="13">
        <f t="shared" si="1"/>
        <v>34</v>
      </c>
      <c r="J16" s="12">
        <v>73</v>
      </c>
      <c r="K16" s="13">
        <v>10</v>
      </c>
      <c r="L16" s="13">
        <f t="shared" si="2"/>
        <v>83</v>
      </c>
      <c r="M16" s="12">
        <f t="shared" si="3"/>
        <v>117</v>
      </c>
      <c r="N16" s="17"/>
      <c r="O16" s="18"/>
      <c r="P16" s="18"/>
      <c r="Q16" s="5"/>
      <c r="T16" s="12">
        <v>12</v>
      </c>
      <c r="U16" s="13">
        <v>29</v>
      </c>
      <c r="V16" s="10">
        <v>12</v>
      </c>
      <c r="W16" s="6">
        <v>94</v>
      </c>
      <c r="X16" s="16">
        <f>(94/2142)</f>
        <v>0.04388422035480859</v>
      </c>
    </row>
    <row r="17" spans="1:23" ht="14.25">
      <c r="A17" s="11" t="s">
        <v>14</v>
      </c>
      <c r="B17" s="12">
        <v>8</v>
      </c>
      <c r="C17" s="13">
        <v>97</v>
      </c>
      <c r="D17" s="12">
        <f t="shared" si="0"/>
        <v>105</v>
      </c>
      <c r="E17" s="5"/>
      <c r="F17" s="12" t="s">
        <v>60</v>
      </c>
      <c r="G17" s="12">
        <v>16</v>
      </c>
      <c r="H17" s="13">
        <v>1</v>
      </c>
      <c r="I17" s="13">
        <f t="shared" si="1"/>
        <v>17</v>
      </c>
      <c r="J17" s="12">
        <v>365</v>
      </c>
      <c r="K17" s="13">
        <v>1</v>
      </c>
      <c r="L17" s="13">
        <f t="shared" si="2"/>
        <v>366</v>
      </c>
      <c r="M17" s="12">
        <f t="shared" si="3"/>
        <v>383</v>
      </c>
      <c r="N17" s="17"/>
      <c r="O17" s="18"/>
      <c r="P17" s="18"/>
      <c r="Q17" s="5"/>
      <c r="T17" s="12">
        <v>13</v>
      </c>
      <c r="U17" s="13">
        <v>17</v>
      </c>
      <c r="V17" s="10" t="s">
        <v>112</v>
      </c>
      <c r="W17" s="6">
        <v>589</v>
      </c>
    </row>
    <row r="18" spans="1:24" ht="14.25">
      <c r="A18" s="11" t="s">
        <v>15</v>
      </c>
      <c r="B18" s="12">
        <v>11</v>
      </c>
      <c r="C18" s="13">
        <v>113</v>
      </c>
      <c r="D18" s="12">
        <f t="shared" si="0"/>
        <v>124</v>
      </c>
      <c r="E18" s="5"/>
      <c r="F18" s="12" t="s">
        <v>61</v>
      </c>
      <c r="G18" s="12">
        <v>6</v>
      </c>
      <c r="H18" s="13">
        <v>3</v>
      </c>
      <c r="I18" s="13">
        <f t="shared" si="1"/>
        <v>9</v>
      </c>
      <c r="J18" s="12">
        <v>15</v>
      </c>
      <c r="K18" s="13">
        <v>2</v>
      </c>
      <c r="L18" s="13">
        <f t="shared" si="2"/>
        <v>17</v>
      </c>
      <c r="M18" s="12">
        <f t="shared" si="3"/>
        <v>26</v>
      </c>
      <c r="N18" s="17"/>
      <c r="O18" s="18"/>
      <c r="P18" s="18"/>
      <c r="Q18" s="5"/>
      <c r="T18" s="12">
        <v>14</v>
      </c>
      <c r="U18" s="13">
        <v>8</v>
      </c>
      <c r="V18" s="10" t="s">
        <v>101</v>
      </c>
      <c r="W18" s="6">
        <f>SUM(W5:W17)</f>
        <v>2729</v>
      </c>
      <c r="X18" s="16">
        <f>SUM(X5:X16)</f>
        <v>1.0000000000000002</v>
      </c>
    </row>
    <row r="19" spans="1:22" ht="14.25">
      <c r="A19" s="11" t="s">
        <v>16</v>
      </c>
      <c r="B19" s="12">
        <v>24</v>
      </c>
      <c r="C19" s="13">
        <v>274</v>
      </c>
      <c r="D19" s="12">
        <f t="shared" si="0"/>
        <v>298</v>
      </c>
      <c r="E19" s="5"/>
      <c r="F19" s="12" t="s">
        <v>62</v>
      </c>
      <c r="G19" s="12">
        <v>1</v>
      </c>
      <c r="H19" s="13">
        <v>5</v>
      </c>
      <c r="I19" s="13">
        <f t="shared" si="1"/>
        <v>6</v>
      </c>
      <c r="J19" s="12">
        <v>3</v>
      </c>
      <c r="K19" s="13">
        <v>0</v>
      </c>
      <c r="L19" s="13">
        <f t="shared" si="2"/>
        <v>3</v>
      </c>
      <c r="M19" s="12">
        <f t="shared" si="3"/>
        <v>9</v>
      </c>
      <c r="N19" s="17"/>
      <c r="O19" s="18"/>
      <c r="P19" s="13">
        <v>2</v>
      </c>
      <c r="Q19" s="5"/>
      <c r="T19" s="12">
        <v>15</v>
      </c>
      <c r="U19" s="13">
        <v>11</v>
      </c>
      <c r="V19" s="5"/>
    </row>
    <row r="20" spans="1:22" ht="14.25">
      <c r="A20" s="11" t="s">
        <v>17</v>
      </c>
      <c r="B20" s="12">
        <v>33</v>
      </c>
      <c r="C20" s="13">
        <v>180</v>
      </c>
      <c r="D20" s="12">
        <f t="shared" si="0"/>
        <v>213</v>
      </c>
      <c r="E20" s="5"/>
      <c r="F20" s="12" t="s">
        <v>63</v>
      </c>
      <c r="G20" s="12">
        <v>27</v>
      </c>
      <c r="H20" s="13">
        <v>0</v>
      </c>
      <c r="I20" s="13">
        <f t="shared" si="1"/>
        <v>27</v>
      </c>
      <c r="J20" s="12">
        <v>77</v>
      </c>
      <c r="K20" s="13">
        <v>1</v>
      </c>
      <c r="L20" s="13">
        <f t="shared" si="2"/>
        <v>78</v>
      </c>
      <c r="M20" s="12">
        <f t="shared" si="3"/>
        <v>105</v>
      </c>
      <c r="N20" s="17"/>
      <c r="O20" s="18"/>
      <c r="P20" s="18"/>
      <c r="Q20" s="5"/>
      <c r="T20" s="12">
        <v>16</v>
      </c>
      <c r="U20" s="13">
        <v>11</v>
      </c>
      <c r="V20" s="5"/>
    </row>
    <row r="21" spans="1:22" ht="14.25">
      <c r="A21" s="11" t="s">
        <v>18</v>
      </c>
      <c r="B21" s="12">
        <v>33</v>
      </c>
      <c r="C21" s="13">
        <v>210</v>
      </c>
      <c r="D21" s="12">
        <f t="shared" si="0"/>
        <v>243</v>
      </c>
      <c r="E21" s="5"/>
      <c r="F21" s="12" t="s">
        <v>64</v>
      </c>
      <c r="G21" s="12">
        <v>17</v>
      </c>
      <c r="H21" s="13">
        <v>2</v>
      </c>
      <c r="I21" s="13">
        <f t="shared" si="1"/>
        <v>19</v>
      </c>
      <c r="J21" s="12">
        <v>56</v>
      </c>
      <c r="K21" s="13">
        <v>0</v>
      </c>
      <c r="L21" s="13">
        <f t="shared" si="2"/>
        <v>56</v>
      </c>
      <c r="M21" s="12">
        <f t="shared" si="3"/>
        <v>75</v>
      </c>
      <c r="N21" s="17"/>
      <c r="O21" s="18"/>
      <c r="P21" s="18"/>
      <c r="Q21" s="5"/>
      <c r="T21" s="12">
        <v>17</v>
      </c>
      <c r="U21" s="13">
        <v>1</v>
      </c>
      <c r="V21" s="5"/>
    </row>
    <row r="22" spans="1:22" ht="14.25">
      <c r="A22" s="11" t="s">
        <v>19</v>
      </c>
      <c r="B22" s="12">
        <v>47</v>
      </c>
      <c r="C22" s="13">
        <v>167</v>
      </c>
      <c r="D22" s="12">
        <f t="shared" si="0"/>
        <v>214</v>
      </c>
      <c r="E22" s="5"/>
      <c r="F22" s="12" t="s">
        <v>65</v>
      </c>
      <c r="G22" s="12">
        <v>16</v>
      </c>
      <c r="H22" s="13">
        <v>0</v>
      </c>
      <c r="I22" s="13">
        <f t="shared" si="1"/>
        <v>16</v>
      </c>
      <c r="J22" s="12">
        <v>59</v>
      </c>
      <c r="K22" s="13">
        <v>4</v>
      </c>
      <c r="L22" s="13">
        <f t="shared" si="2"/>
        <v>63</v>
      </c>
      <c r="M22" s="12">
        <f t="shared" si="3"/>
        <v>79</v>
      </c>
      <c r="N22" s="17"/>
      <c r="O22" s="18"/>
      <c r="P22" s="13">
        <v>2</v>
      </c>
      <c r="Q22" s="5"/>
      <c r="T22" s="12">
        <v>18</v>
      </c>
      <c r="U22" s="13">
        <v>1</v>
      </c>
      <c r="V22" s="5"/>
    </row>
    <row r="23" spans="1:22" ht="14.25">
      <c r="A23" s="11" t="s">
        <v>20</v>
      </c>
      <c r="B23" s="12">
        <v>84</v>
      </c>
      <c r="C23" s="13">
        <v>141</v>
      </c>
      <c r="D23" s="12">
        <f t="shared" si="0"/>
        <v>225</v>
      </c>
      <c r="E23" s="5"/>
      <c r="F23" s="12" t="s">
        <v>66</v>
      </c>
      <c r="G23" s="12">
        <v>23</v>
      </c>
      <c r="H23" s="13">
        <v>21</v>
      </c>
      <c r="I23" s="13">
        <f t="shared" si="1"/>
        <v>44</v>
      </c>
      <c r="J23" s="12">
        <v>2</v>
      </c>
      <c r="K23" s="13">
        <v>0</v>
      </c>
      <c r="L23" s="13">
        <f t="shared" si="2"/>
        <v>2</v>
      </c>
      <c r="M23" s="12">
        <f t="shared" si="3"/>
        <v>46</v>
      </c>
      <c r="N23" s="12">
        <v>1</v>
      </c>
      <c r="O23" s="13">
        <v>2</v>
      </c>
      <c r="P23" s="13">
        <v>2</v>
      </c>
      <c r="Q23" s="5"/>
      <c r="T23" s="12">
        <v>19</v>
      </c>
      <c r="U23" s="13">
        <v>2</v>
      </c>
      <c r="V23" s="5"/>
    </row>
    <row r="24" spans="1:22" ht="14.25">
      <c r="A24" s="11" t="s">
        <v>21</v>
      </c>
      <c r="B24" s="12">
        <v>99</v>
      </c>
      <c r="C24" s="13">
        <v>109</v>
      </c>
      <c r="D24" s="12">
        <f t="shared" si="0"/>
        <v>208</v>
      </c>
      <c r="E24" s="5"/>
      <c r="F24" s="12" t="s">
        <v>67</v>
      </c>
      <c r="G24" s="12">
        <v>59</v>
      </c>
      <c r="H24" s="13">
        <v>4</v>
      </c>
      <c r="I24" s="13">
        <f t="shared" si="1"/>
        <v>63</v>
      </c>
      <c r="J24" s="12">
        <v>57</v>
      </c>
      <c r="K24" s="13">
        <v>1</v>
      </c>
      <c r="L24" s="13">
        <f t="shared" si="2"/>
        <v>58</v>
      </c>
      <c r="M24" s="12">
        <f t="shared" si="3"/>
        <v>121</v>
      </c>
      <c r="N24" s="17"/>
      <c r="O24" s="18"/>
      <c r="P24" s="18"/>
      <c r="Q24" s="5"/>
      <c r="T24" s="12">
        <v>20</v>
      </c>
      <c r="U24" s="13">
        <v>9</v>
      </c>
      <c r="V24" s="5"/>
    </row>
    <row r="25" spans="1:22" ht="14.25">
      <c r="A25" s="11" t="s">
        <v>22</v>
      </c>
      <c r="B25" s="12">
        <v>93</v>
      </c>
      <c r="C25" s="13">
        <v>78</v>
      </c>
      <c r="D25" s="12">
        <f t="shared" si="0"/>
        <v>171</v>
      </c>
      <c r="E25" s="5"/>
      <c r="F25" s="12" t="s">
        <v>68</v>
      </c>
      <c r="G25" s="12">
        <v>7</v>
      </c>
      <c r="H25" s="13">
        <v>0</v>
      </c>
      <c r="I25" s="13">
        <f t="shared" si="1"/>
        <v>7</v>
      </c>
      <c r="J25" s="12">
        <v>22</v>
      </c>
      <c r="K25" s="13">
        <v>11</v>
      </c>
      <c r="L25" s="13">
        <f t="shared" si="2"/>
        <v>33</v>
      </c>
      <c r="M25" s="12">
        <f t="shared" si="3"/>
        <v>40</v>
      </c>
      <c r="N25" s="17"/>
      <c r="O25" s="13">
        <v>3</v>
      </c>
      <c r="P25" s="13">
        <v>1</v>
      </c>
      <c r="Q25" s="5"/>
      <c r="T25" s="12">
        <v>21</v>
      </c>
      <c r="U25" s="13">
        <v>5</v>
      </c>
      <c r="V25" s="5"/>
    </row>
    <row r="26" spans="1:22" ht="14.25">
      <c r="A26" s="11" t="s">
        <v>23</v>
      </c>
      <c r="B26" s="12">
        <v>109</v>
      </c>
      <c r="C26" s="13">
        <v>40</v>
      </c>
      <c r="D26" s="12">
        <f t="shared" si="0"/>
        <v>149</v>
      </c>
      <c r="E26" s="5"/>
      <c r="F26" s="12" t="s">
        <v>69</v>
      </c>
      <c r="G26" s="12">
        <v>17</v>
      </c>
      <c r="H26" s="13">
        <v>7</v>
      </c>
      <c r="I26" s="13">
        <f t="shared" si="1"/>
        <v>24</v>
      </c>
      <c r="J26" s="12">
        <v>59</v>
      </c>
      <c r="K26" s="13">
        <v>4</v>
      </c>
      <c r="L26" s="13">
        <f t="shared" si="2"/>
        <v>63</v>
      </c>
      <c r="M26" s="12">
        <f t="shared" si="3"/>
        <v>87</v>
      </c>
      <c r="N26" s="12">
        <v>6</v>
      </c>
      <c r="O26" s="13">
        <v>2</v>
      </c>
      <c r="P26" s="13">
        <v>1</v>
      </c>
      <c r="Q26" s="5"/>
      <c r="T26" s="12">
        <v>22</v>
      </c>
      <c r="U26" s="13">
        <v>5</v>
      </c>
      <c r="V26" s="5"/>
    </row>
    <row r="27" spans="1:22" ht="14.25">
      <c r="A27" s="11" t="s">
        <v>24</v>
      </c>
      <c r="B27" s="12">
        <v>131</v>
      </c>
      <c r="C27" s="13">
        <v>42</v>
      </c>
      <c r="D27" s="12">
        <f t="shared" si="0"/>
        <v>173</v>
      </c>
      <c r="E27" s="5"/>
      <c r="F27" s="12" t="s">
        <v>70</v>
      </c>
      <c r="G27" s="12">
        <v>8</v>
      </c>
      <c r="H27" s="13">
        <v>0</v>
      </c>
      <c r="I27" s="13">
        <f t="shared" si="1"/>
        <v>8</v>
      </c>
      <c r="J27" s="12">
        <v>25</v>
      </c>
      <c r="K27" s="13">
        <v>0</v>
      </c>
      <c r="L27" s="13">
        <f t="shared" si="2"/>
        <v>25</v>
      </c>
      <c r="M27" s="12">
        <f t="shared" si="3"/>
        <v>33</v>
      </c>
      <c r="N27" s="17"/>
      <c r="O27" s="18"/>
      <c r="P27" s="18"/>
      <c r="Q27" s="5"/>
      <c r="T27" s="12">
        <v>23</v>
      </c>
      <c r="U27" s="13">
        <v>2</v>
      </c>
      <c r="V27" s="5"/>
    </row>
    <row r="28" spans="1:22" ht="14.25">
      <c r="A28" s="11" t="s">
        <v>25</v>
      </c>
      <c r="B28" s="12">
        <v>73</v>
      </c>
      <c r="C28" s="13">
        <v>27</v>
      </c>
      <c r="D28" s="12">
        <f t="shared" si="0"/>
        <v>100</v>
      </c>
      <c r="E28" s="5"/>
      <c r="F28" s="12" t="s">
        <v>71</v>
      </c>
      <c r="G28" s="12">
        <v>14</v>
      </c>
      <c r="H28" s="13">
        <v>1</v>
      </c>
      <c r="I28" s="13">
        <f t="shared" si="1"/>
        <v>15</v>
      </c>
      <c r="J28" s="12">
        <v>29</v>
      </c>
      <c r="K28" s="13">
        <v>2</v>
      </c>
      <c r="L28" s="13">
        <f t="shared" si="2"/>
        <v>31</v>
      </c>
      <c r="M28" s="12">
        <f t="shared" si="3"/>
        <v>46</v>
      </c>
      <c r="N28" s="17"/>
      <c r="O28" s="18"/>
      <c r="P28" s="13">
        <v>1</v>
      </c>
      <c r="Q28" s="5"/>
      <c r="T28" s="12">
        <v>24</v>
      </c>
      <c r="U28" s="13">
        <v>0</v>
      </c>
      <c r="V28" s="5"/>
    </row>
    <row r="29" spans="1:22" ht="14.25">
      <c r="A29" s="11" t="s">
        <v>26</v>
      </c>
      <c r="B29" s="12">
        <v>33</v>
      </c>
      <c r="C29" s="13">
        <v>8</v>
      </c>
      <c r="D29" s="12">
        <f t="shared" si="0"/>
        <v>41</v>
      </c>
      <c r="E29" s="5"/>
      <c r="F29" s="12" t="s">
        <v>72</v>
      </c>
      <c r="G29" s="12">
        <v>11</v>
      </c>
      <c r="H29" s="13">
        <v>0</v>
      </c>
      <c r="I29" s="13">
        <f t="shared" si="1"/>
        <v>11</v>
      </c>
      <c r="J29" s="12">
        <v>18</v>
      </c>
      <c r="K29" s="13">
        <v>0</v>
      </c>
      <c r="L29" s="13">
        <f t="shared" si="2"/>
        <v>18</v>
      </c>
      <c r="M29" s="12">
        <f t="shared" si="3"/>
        <v>29</v>
      </c>
      <c r="N29" s="17"/>
      <c r="O29" s="18"/>
      <c r="P29" s="18"/>
      <c r="Q29" s="5"/>
      <c r="T29" s="12">
        <v>25</v>
      </c>
      <c r="U29" s="13">
        <v>5</v>
      </c>
      <c r="V29" s="5"/>
    </row>
    <row r="30" spans="1:22" ht="14.25">
      <c r="A30" s="11" t="s">
        <v>27</v>
      </c>
      <c r="B30" s="12">
        <v>42</v>
      </c>
      <c r="C30" s="13">
        <v>8</v>
      </c>
      <c r="D30" s="12">
        <f t="shared" si="0"/>
        <v>50</v>
      </c>
      <c r="E30" s="5"/>
      <c r="F30" s="12" t="s">
        <v>73</v>
      </c>
      <c r="G30" s="12">
        <v>17</v>
      </c>
      <c r="H30" s="13">
        <v>2</v>
      </c>
      <c r="I30" s="13">
        <f t="shared" si="1"/>
        <v>19</v>
      </c>
      <c r="J30" s="12">
        <v>28</v>
      </c>
      <c r="K30" s="13">
        <v>3</v>
      </c>
      <c r="L30" s="13">
        <f t="shared" si="2"/>
        <v>31</v>
      </c>
      <c r="M30" s="12">
        <f t="shared" si="3"/>
        <v>50</v>
      </c>
      <c r="N30" s="12" t="s">
        <v>102</v>
      </c>
      <c r="O30" s="13">
        <v>1</v>
      </c>
      <c r="P30" s="18"/>
      <c r="Q30" s="5"/>
      <c r="T30" s="12">
        <v>26</v>
      </c>
      <c r="U30" s="13">
        <v>0</v>
      </c>
      <c r="V30" s="5"/>
    </row>
    <row r="31" spans="1:22" ht="14.25">
      <c r="A31" s="11" t="s">
        <v>28</v>
      </c>
      <c r="B31" s="12">
        <v>14</v>
      </c>
      <c r="C31" s="13">
        <v>4</v>
      </c>
      <c r="D31" s="12">
        <f t="shared" si="0"/>
        <v>18</v>
      </c>
      <c r="E31" s="5"/>
      <c r="F31" s="12" t="s">
        <v>74</v>
      </c>
      <c r="G31" s="12">
        <v>13</v>
      </c>
      <c r="H31" s="13">
        <v>1</v>
      </c>
      <c r="I31" s="13">
        <f t="shared" si="1"/>
        <v>14</v>
      </c>
      <c r="J31" s="12">
        <v>48</v>
      </c>
      <c r="K31" s="13">
        <v>1</v>
      </c>
      <c r="L31" s="13">
        <f t="shared" si="2"/>
        <v>49</v>
      </c>
      <c r="M31" s="12">
        <f t="shared" si="3"/>
        <v>63</v>
      </c>
      <c r="N31" s="17"/>
      <c r="O31" s="13">
        <v>2</v>
      </c>
      <c r="P31" s="18"/>
      <c r="Q31" s="5"/>
      <c r="T31" s="12">
        <v>27</v>
      </c>
      <c r="U31" s="13">
        <v>1</v>
      </c>
      <c r="V31" s="5"/>
    </row>
    <row r="32" spans="1:22" ht="14.25">
      <c r="A32" s="11" t="s">
        <v>29</v>
      </c>
      <c r="B32" s="12">
        <v>5</v>
      </c>
      <c r="C32" s="13">
        <v>0</v>
      </c>
      <c r="D32" s="12">
        <f t="shared" si="0"/>
        <v>5</v>
      </c>
      <c r="E32" s="5"/>
      <c r="F32" s="12" t="s">
        <v>75</v>
      </c>
      <c r="G32" s="12">
        <v>28</v>
      </c>
      <c r="H32" s="13">
        <v>6</v>
      </c>
      <c r="I32" s="13">
        <f t="shared" si="1"/>
        <v>34</v>
      </c>
      <c r="J32" s="12">
        <v>33</v>
      </c>
      <c r="K32" s="13">
        <v>15</v>
      </c>
      <c r="L32" s="13">
        <f t="shared" si="2"/>
        <v>48</v>
      </c>
      <c r="M32" s="12">
        <f t="shared" si="3"/>
        <v>82</v>
      </c>
      <c r="N32" s="17"/>
      <c r="O32" s="13">
        <v>1</v>
      </c>
      <c r="P32" s="13">
        <v>1</v>
      </c>
      <c r="Q32" s="5"/>
      <c r="T32" s="12">
        <v>28</v>
      </c>
      <c r="U32" s="13">
        <v>1</v>
      </c>
      <c r="V32" s="5"/>
    </row>
    <row r="33" spans="1:22" ht="14.25">
      <c r="A33" s="11" t="s">
        <v>30</v>
      </c>
      <c r="B33" s="12">
        <v>1</v>
      </c>
      <c r="C33" s="13">
        <v>0</v>
      </c>
      <c r="D33" s="12">
        <f t="shared" si="0"/>
        <v>1</v>
      </c>
      <c r="E33" s="5"/>
      <c r="F33" s="12" t="s">
        <v>76</v>
      </c>
      <c r="G33" s="12">
        <v>5</v>
      </c>
      <c r="H33" s="13">
        <v>0</v>
      </c>
      <c r="I33" s="13">
        <f t="shared" si="1"/>
        <v>5</v>
      </c>
      <c r="J33" s="12">
        <v>1</v>
      </c>
      <c r="K33" s="13">
        <v>0</v>
      </c>
      <c r="L33" s="13">
        <f t="shared" si="2"/>
        <v>1</v>
      </c>
      <c r="M33" s="12">
        <f t="shared" si="3"/>
        <v>6</v>
      </c>
      <c r="N33" s="12">
        <v>1</v>
      </c>
      <c r="O33" s="13">
        <v>2</v>
      </c>
      <c r="P33" s="18"/>
      <c r="Q33" s="5"/>
      <c r="T33" s="12">
        <v>29</v>
      </c>
      <c r="U33" s="13">
        <v>0</v>
      </c>
      <c r="V33" s="5"/>
    </row>
    <row r="34" spans="1:22" ht="14.25">
      <c r="A34" s="11" t="s">
        <v>31</v>
      </c>
      <c r="B34" s="12">
        <v>1</v>
      </c>
      <c r="C34" s="13">
        <v>0</v>
      </c>
      <c r="D34" s="12">
        <f t="shared" si="0"/>
        <v>1</v>
      </c>
      <c r="E34" s="5"/>
      <c r="F34" s="12" t="s">
        <v>77</v>
      </c>
      <c r="G34" s="12">
        <v>1</v>
      </c>
      <c r="H34" s="13">
        <v>0</v>
      </c>
      <c r="I34" s="13">
        <f t="shared" si="1"/>
        <v>1</v>
      </c>
      <c r="J34" s="12">
        <v>3</v>
      </c>
      <c r="K34" s="13">
        <v>0</v>
      </c>
      <c r="L34" s="13">
        <f t="shared" si="2"/>
        <v>3</v>
      </c>
      <c r="M34" s="12">
        <f t="shared" si="3"/>
        <v>4</v>
      </c>
      <c r="N34" s="17"/>
      <c r="O34" s="18"/>
      <c r="P34" s="13">
        <v>1</v>
      </c>
      <c r="Q34" s="5"/>
      <c r="T34" s="12">
        <v>30</v>
      </c>
      <c r="U34" s="13">
        <v>1</v>
      </c>
      <c r="V34" s="5"/>
    </row>
    <row r="35" spans="1:22" ht="14.25">
      <c r="A35" s="11" t="s">
        <v>32</v>
      </c>
      <c r="B35" s="12">
        <v>6</v>
      </c>
      <c r="C35" s="13">
        <v>0</v>
      </c>
      <c r="D35" s="12">
        <f t="shared" si="0"/>
        <v>6</v>
      </c>
      <c r="E35" s="5"/>
      <c r="F35" s="12" t="s">
        <v>78</v>
      </c>
      <c r="G35" s="12">
        <v>0</v>
      </c>
      <c r="H35" s="13">
        <v>0</v>
      </c>
      <c r="I35" s="13">
        <v>0</v>
      </c>
      <c r="J35" s="12">
        <v>1</v>
      </c>
      <c r="K35" s="13">
        <v>0</v>
      </c>
      <c r="L35" s="13">
        <v>1</v>
      </c>
      <c r="M35" s="12">
        <v>1</v>
      </c>
      <c r="N35" s="17"/>
      <c r="O35" s="18"/>
      <c r="P35" s="18"/>
      <c r="Q35" s="5"/>
      <c r="T35" s="12">
        <v>31</v>
      </c>
      <c r="U35" s="13">
        <v>2</v>
      </c>
      <c r="V35" s="5"/>
    </row>
    <row r="36" spans="1:22" ht="14.25">
      <c r="A36" s="11" t="s">
        <v>33</v>
      </c>
      <c r="B36" s="12">
        <v>1</v>
      </c>
      <c r="C36" s="13">
        <v>0</v>
      </c>
      <c r="D36" s="12">
        <f t="shared" si="0"/>
        <v>1</v>
      </c>
      <c r="E36" s="5"/>
      <c r="F36" s="12" t="s">
        <v>79</v>
      </c>
      <c r="G36" s="12">
        <v>0</v>
      </c>
      <c r="H36" s="13">
        <v>0</v>
      </c>
      <c r="I36" s="13">
        <v>0</v>
      </c>
      <c r="J36" s="12">
        <v>3</v>
      </c>
      <c r="K36" s="13">
        <v>0</v>
      </c>
      <c r="L36" s="13">
        <v>3</v>
      </c>
      <c r="M36" s="12">
        <v>3</v>
      </c>
      <c r="N36" s="17"/>
      <c r="O36" s="18"/>
      <c r="P36" s="18"/>
      <c r="Q36" s="5"/>
      <c r="T36" s="12">
        <v>32</v>
      </c>
      <c r="U36" s="13">
        <v>3</v>
      </c>
      <c r="V36" s="5"/>
    </row>
    <row r="37" spans="1:22" ht="14.25">
      <c r="A37" s="11" t="s">
        <v>34</v>
      </c>
      <c r="B37" s="12">
        <v>3</v>
      </c>
      <c r="C37" s="13">
        <v>0</v>
      </c>
      <c r="D37" s="12">
        <f t="shared" si="0"/>
        <v>3</v>
      </c>
      <c r="E37" s="5"/>
      <c r="F37" s="12" t="s">
        <v>80</v>
      </c>
      <c r="G37" s="12">
        <v>25</v>
      </c>
      <c r="H37" s="13">
        <v>1</v>
      </c>
      <c r="I37" s="13">
        <f aca="true" t="shared" si="4" ref="I37:I42">SUM(G37:H37)</f>
        <v>26</v>
      </c>
      <c r="J37" s="12">
        <v>32</v>
      </c>
      <c r="K37" s="13">
        <v>2</v>
      </c>
      <c r="L37" s="13">
        <f aca="true" t="shared" si="5" ref="L37:L48">SUM(J37:K37)</f>
        <v>34</v>
      </c>
      <c r="M37" s="12">
        <f aca="true" t="shared" si="6" ref="M37:M48">SUM(I37+L37)</f>
        <v>60</v>
      </c>
      <c r="N37" s="17"/>
      <c r="O37" s="13">
        <v>2</v>
      </c>
      <c r="P37" s="13">
        <v>2</v>
      </c>
      <c r="Q37" s="5"/>
      <c r="T37" s="12">
        <v>33</v>
      </c>
      <c r="U37" s="13">
        <v>1</v>
      </c>
      <c r="V37" s="5"/>
    </row>
    <row r="38" spans="1:22" ht="14.25">
      <c r="A38" s="11" t="s">
        <v>35</v>
      </c>
      <c r="B38" s="12">
        <v>0</v>
      </c>
      <c r="C38" s="13">
        <v>0</v>
      </c>
      <c r="D38" s="12">
        <f t="shared" si="0"/>
        <v>0</v>
      </c>
      <c r="E38" s="5"/>
      <c r="F38" s="12" t="s">
        <v>81</v>
      </c>
      <c r="G38" s="12">
        <v>4</v>
      </c>
      <c r="H38" s="13">
        <v>0</v>
      </c>
      <c r="I38" s="13">
        <f t="shared" si="4"/>
        <v>4</v>
      </c>
      <c r="J38" s="12">
        <v>6</v>
      </c>
      <c r="K38" s="13">
        <v>2</v>
      </c>
      <c r="L38" s="13">
        <f t="shared" si="5"/>
        <v>8</v>
      </c>
      <c r="M38" s="12">
        <f t="shared" si="6"/>
        <v>12</v>
      </c>
      <c r="N38" s="17"/>
      <c r="O38" s="18"/>
      <c r="P38" s="18"/>
      <c r="Q38" s="5"/>
      <c r="T38" s="17"/>
      <c r="U38" s="18"/>
      <c r="V38" s="5"/>
    </row>
    <row r="39" spans="1:22" ht="14.25">
      <c r="A39" s="12" t="s">
        <v>36</v>
      </c>
      <c r="B39" s="12">
        <v>40</v>
      </c>
      <c r="C39" s="13">
        <v>173</v>
      </c>
      <c r="D39" s="12">
        <f t="shared" si="0"/>
        <v>213</v>
      </c>
      <c r="E39" s="5"/>
      <c r="F39" s="12" t="s">
        <v>82</v>
      </c>
      <c r="G39" s="12">
        <v>0</v>
      </c>
      <c r="H39" s="13">
        <v>0</v>
      </c>
      <c r="I39" s="13">
        <f t="shared" si="4"/>
        <v>0</v>
      </c>
      <c r="J39" s="12">
        <v>7</v>
      </c>
      <c r="K39" s="13">
        <v>0</v>
      </c>
      <c r="L39" s="13">
        <f t="shared" si="5"/>
        <v>7</v>
      </c>
      <c r="M39" s="12">
        <f t="shared" si="6"/>
        <v>7</v>
      </c>
      <c r="N39" s="17"/>
      <c r="O39" s="18"/>
      <c r="P39" s="18"/>
      <c r="Q39" s="5"/>
      <c r="T39" s="12">
        <v>34</v>
      </c>
      <c r="U39" s="13">
        <v>0</v>
      </c>
      <c r="V39" s="5"/>
    </row>
    <row r="40" spans="1:22" ht="14.25">
      <c r="A40" s="4" t="s">
        <v>37</v>
      </c>
      <c r="B40" s="4">
        <f>SUM(B4:B39)</f>
        <v>910</v>
      </c>
      <c r="C40" s="9">
        <f>SUM(C4:C39)</f>
        <v>1750</v>
      </c>
      <c r="D40" s="4">
        <f t="shared" si="0"/>
        <v>2660</v>
      </c>
      <c r="E40" s="5"/>
      <c r="F40" s="12" t="s">
        <v>83</v>
      </c>
      <c r="G40" s="12">
        <v>7</v>
      </c>
      <c r="H40" s="13">
        <v>0</v>
      </c>
      <c r="I40" s="13">
        <f t="shared" si="4"/>
        <v>7</v>
      </c>
      <c r="J40" s="12">
        <v>10</v>
      </c>
      <c r="K40" s="13">
        <v>2</v>
      </c>
      <c r="L40" s="13">
        <f t="shared" si="5"/>
        <v>12</v>
      </c>
      <c r="M40" s="12">
        <f t="shared" si="6"/>
        <v>19</v>
      </c>
      <c r="N40" s="17"/>
      <c r="O40" s="18"/>
      <c r="P40" s="18"/>
      <c r="Q40" s="5"/>
      <c r="T40" s="12">
        <v>35</v>
      </c>
      <c r="U40" s="13">
        <v>0</v>
      </c>
      <c r="V40" s="5"/>
    </row>
    <row r="41" spans="1:22" ht="14.25">
      <c r="A41" s="19"/>
      <c r="B41" s="19"/>
      <c r="C41" s="19"/>
      <c r="D41" s="19"/>
      <c r="E41" s="20"/>
      <c r="F41" s="12" t="s">
        <v>84</v>
      </c>
      <c r="G41" s="12">
        <v>31</v>
      </c>
      <c r="H41" s="13">
        <v>2</v>
      </c>
      <c r="I41" s="13">
        <f t="shared" si="4"/>
        <v>33</v>
      </c>
      <c r="J41" s="12">
        <v>0</v>
      </c>
      <c r="K41" s="13">
        <v>4</v>
      </c>
      <c r="L41" s="13">
        <f t="shared" si="5"/>
        <v>4</v>
      </c>
      <c r="M41" s="12">
        <f t="shared" si="6"/>
        <v>37</v>
      </c>
      <c r="N41" s="17"/>
      <c r="O41" s="18"/>
      <c r="P41" s="18"/>
      <c r="Q41" s="5"/>
      <c r="T41" s="12">
        <v>36</v>
      </c>
      <c r="U41" s="13">
        <v>1</v>
      </c>
      <c r="V41" s="5"/>
    </row>
    <row r="42" spans="5:22" ht="14.25">
      <c r="E42" s="21"/>
      <c r="F42" s="12" t="s">
        <v>85</v>
      </c>
      <c r="G42" s="12">
        <v>6</v>
      </c>
      <c r="H42" s="13">
        <v>2</v>
      </c>
      <c r="I42" s="13">
        <f t="shared" si="4"/>
        <v>8</v>
      </c>
      <c r="J42" s="12">
        <v>16</v>
      </c>
      <c r="K42" s="13">
        <v>2</v>
      </c>
      <c r="L42" s="13">
        <f t="shared" si="5"/>
        <v>18</v>
      </c>
      <c r="M42" s="12">
        <f t="shared" si="6"/>
        <v>26</v>
      </c>
      <c r="N42" s="17"/>
      <c r="O42" s="18"/>
      <c r="P42" s="18"/>
      <c r="Q42" s="5"/>
      <c r="T42" s="12">
        <v>37</v>
      </c>
      <c r="U42" s="13">
        <v>0</v>
      </c>
      <c r="V42" s="5"/>
    </row>
    <row r="43" spans="1:22" ht="14.25">
      <c r="A43" s="6" t="s">
        <v>38</v>
      </c>
      <c r="F43" s="12" t="s">
        <v>86</v>
      </c>
      <c r="G43" s="12">
        <v>2</v>
      </c>
      <c r="H43" s="13">
        <v>0</v>
      </c>
      <c r="I43" s="13">
        <v>2</v>
      </c>
      <c r="J43" s="12">
        <v>15</v>
      </c>
      <c r="K43" s="13">
        <v>1</v>
      </c>
      <c r="L43" s="13">
        <f t="shared" si="5"/>
        <v>16</v>
      </c>
      <c r="M43" s="12">
        <f t="shared" si="6"/>
        <v>18</v>
      </c>
      <c r="N43" s="17"/>
      <c r="O43" s="18"/>
      <c r="P43" s="18"/>
      <c r="Q43" s="5"/>
      <c r="T43" s="12">
        <v>38</v>
      </c>
      <c r="U43" s="13">
        <v>0</v>
      </c>
      <c r="V43" s="5"/>
    </row>
    <row r="44" spans="1:22" ht="14.25">
      <c r="A44" s="13" t="s">
        <v>39</v>
      </c>
      <c r="B44" s="13">
        <v>71</v>
      </c>
      <c r="C44" s="20"/>
      <c r="F44" s="12" t="s">
        <v>87</v>
      </c>
      <c r="G44" s="12">
        <v>0</v>
      </c>
      <c r="H44" s="13">
        <v>0</v>
      </c>
      <c r="I44" s="13">
        <f>SUM(G44:H44)</f>
        <v>0</v>
      </c>
      <c r="J44" s="12">
        <v>1</v>
      </c>
      <c r="K44" s="13">
        <v>0</v>
      </c>
      <c r="L44" s="13">
        <f t="shared" si="5"/>
        <v>1</v>
      </c>
      <c r="M44" s="12">
        <f t="shared" si="6"/>
        <v>1</v>
      </c>
      <c r="N44" s="17"/>
      <c r="O44" s="18"/>
      <c r="P44" s="18"/>
      <c r="Q44" s="5"/>
      <c r="T44" s="12">
        <v>39</v>
      </c>
      <c r="U44" s="13">
        <v>0</v>
      </c>
      <c r="V44" s="5"/>
    </row>
    <row r="45" spans="1:22" ht="14.25">
      <c r="A45" s="13" t="s">
        <v>40</v>
      </c>
      <c r="B45" s="13">
        <v>16</v>
      </c>
      <c r="C45" s="20"/>
      <c r="F45" s="12" t="s">
        <v>88</v>
      </c>
      <c r="G45" s="12">
        <v>0</v>
      </c>
      <c r="H45" s="13">
        <v>0</v>
      </c>
      <c r="I45" s="13">
        <f>SUM(G45:H45)</f>
        <v>0</v>
      </c>
      <c r="J45" s="12">
        <v>1</v>
      </c>
      <c r="K45" s="13">
        <v>0</v>
      </c>
      <c r="L45" s="13">
        <f t="shared" si="5"/>
        <v>1</v>
      </c>
      <c r="M45" s="12">
        <f t="shared" si="6"/>
        <v>1</v>
      </c>
      <c r="N45" s="17"/>
      <c r="O45" s="18"/>
      <c r="P45" s="18"/>
      <c r="Q45" s="5"/>
      <c r="T45" s="12">
        <v>40</v>
      </c>
      <c r="U45" s="13">
        <v>0</v>
      </c>
      <c r="V45" s="5"/>
    </row>
    <row r="46" spans="1:22" ht="14.25">
      <c r="A46" s="13" t="s">
        <v>41</v>
      </c>
      <c r="B46" s="13">
        <v>1</v>
      </c>
      <c r="C46" s="20"/>
      <c r="F46" s="12" t="s">
        <v>89</v>
      </c>
      <c r="G46" s="12">
        <v>1</v>
      </c>
      <c r="H46" s="13">
        <v>0</v>
      </c>
      <c r="I46" s="13">
        <f>SUM(G46:H46)</f>
        <v>1</v>
      </c>
      <c r="J46" s="12">
        <v>1</v>
      </c>
      <c r="K46" s="13">
        <v>1</v>
      </c>
      <c r="L46" s="13">
        <f t="shared" si="5"/>
        <v>2</v>
      </c>
      <c r="M46" s="12">
        <f t="shared" si="6"/>
        <v>3</v>
      </c>
      <c r="N46" s="17"/>
      <c r="O46" s="18"/>
      <c r="P46" s="18"/>
      <c r="Q46" s="5"/>
      <c r="T46" s="12">
        <v>41</v>
      </c>
      <c r="U46" s="13">
        <v>1</v>
      </c>
      <c r="V46" s="5"/>
    </row>
    <row r="47" spans="1:22" ht="14.25">
      <c r="A47" s="13" t="s">
        <v>42</v>
      </c>
      <c r="B47" s="13">
        <f>SUM(B44:B46)</f>
        <v>88</v>
      </c>
      <c r="C47" s="20"/>
      <c r="F47" s="12" t="s">
        <v>90</v>
      </c>
      <c r="G47" s="12">
        <v>0</v>
      </c>
      <c r="H47" s="13">
        <v>0</v>
      </c>
      <c r="I47" s="18"/>
      <c r="J47" s="12">
        <v>24</v>
      </c>
      <c r="K47" s="13">
        <v>0</v>
      </c>
      <c r="L47" s="13">
        <f t="shared" si="5"/>
        <v>24</v>
      </c>
      <c r="M47" s="12">
        <f t="shared" si="6"/>
        <v>24</v>
      </c>
      <c r="N47" s="17"/>
      <c r="O47" s="18"/>
      <c r="P47" s="18"/>
      <c r="Q47" s="5"/>
      <c r="T47" s="12">
        <v>42</v>
      </c>
      <c r="U47" s="13">
        <v>0</v>
      </c>
      <c r="V47" s="5"/>
    </row>
    <row r="48" spans="1:22" ht="14.25">
      <c r="A48" s="21"/>
      <c r="B48" s="21"/>
      <c r="F48" s="4" t="s">
        <v>91</v>
      </c>
      <c r="G48" s="4">
        <f>SUM(G5:G47)</f>
        <v>910</v>
      </c>
      <c r="H48" s="9">
        <f>SUM(H5:H47)</f>
        <v>100</v>
      </c>
      <c r="I48" s="9">
        <f>SUM(G48:H48)</f>
        <v>1010</v>
      </c>
      <c r="J48" s="4">
        <f>SUM(J5:J47)</f>
        <v>1653</v>
      </c>
      <c r="K48" s="9">
        <f>SUM(K5:K47)</f>
        <v>97</v>
      </c>
      <c r="L48" s="9">
        <f t="shared" si="5"/>
        <v>1750</v>
      </c>
      <c r="M48" s="4">
        <f t="shared" si="6"/>
        <v>2760</v>
      </c>
      <c r="N48" s="4">
        <f>SUM(N5:N47)</f>
        <v>16</v>
      </c>
      <c r="O48" s="9">
        <f>SUM(O5:O47)</f>
        <v>44</v>
      </c>
      <c r="P48" s="9">
        <f>SUM(P5:P47)</f>
        <v>27</v>
      </c>
      <c r="Q48" s="5"/>
      <c r="T48" s="12">
        <v>43</v>
      </c>
      <c r="U48" s="13">
        <v>1</v>
      </c>
      <c r="V48" s="5"/>
    </row>
    <row r="49" spans="6:22" ht="14.25">
      <c r="F49" s="22" t="s">
        <v>92</v>
      </c>
      <c r="G49" s="19"/>
      <c r="H49" s="19"/>
      <c r="I49" s="23" t="s">
        <v>96</v>
      </c>
      <c r="J49" s="19"/>
      <c r="K49" s="19"/>
      <c r="L49" s="24" t="s">
        <v>99</v>
      </c>
      <c r="M49" s="19"/>
      <c r="N49" s="23" t="s">
        <v>103</v>
      </c>
      <c r="O49" s="19"/>
      <c r="P49" s="19"/>
      <c r="T49" s="12">
        <v>44</v>
      </c>
      <c r="U49" s="13">
        <v>0</v>
      </c>
      <c r="V49" s="5"/>
    </row>
    <row r="50" spans="20:22" ht="14.25">
      <c r="T50" s="12">
        <v>45</v>
      </c>
      <c r="U50" s="13">
        <v>0</v>
      </c>
      <c r="V50" s="5"/>
    </row>
    <row r="51" spans="1:22" ht="14.25">
      <c r="A51" s="1" t="s">
        <v>115</v>
      </c>
      <c r="T51" s="12">
        <v>46</v>
      </c>
      <c r="U51" s="13">
        <v>0</v>
      </c>
      <c r="V51" s="5"/>
    </row>
    <row r="52" spans="20:22" ht="14.25">
      <c r="T52" s="12">
        <v>47</v>
      </c>
      <c r="U52" s="13">
        <v>1</v>
      </c>
      <c r="V52" s="5"/>
    </row>
    <row r="53" spans="20:22" ht="14.25">
      <c r="T53" s="12" t="s">
        <v>101</v>
      </c>
      <c r="U53" s="13">
        <f>SUM(U5:U52)</f>
        <v>2317</v>
      </c>
      <c r="V53" s="5"/>
    </row>
    <row r="54" spans="20:21" ht="14.25">
      <c r="T54" s="19"/>
      <c r="U54" s="23" t="s">
        <v>110</v>
      </c>
    </row>
    <row r="106" ht="14.25">
      <c r="A106" s="10" t="e">
        <f>SUM(#REF!+L49)</f>
        <v>#REF!</v>
      </c>
    </row>
    <row r="107" ht="14.25">
      <c r="A107" s="12">
        <f>SUM(D101+G101)</f>
        <v>0</v>
      </c>
    </row>
    <row r="108" ht="14.25">
      <c r="A108" s="12">
        <f>SUM(D102+G102)</f>
        <v>0</v>
      </c>
    </row>
    <row r="109" ht="14.25">
      <c r="A109" s="12">
        <f>SUM(D103+G103)</f>
        <v>0</v>
      </c>
    </row>
    <row r="110" ht="14.25">
      <c r="A110" s="21"/>
    </row>
  </sheetData>
  <printOptions/>
  <pageMargins left="0.5" right="0.5" top="0.5" bottom="0.5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HORIBE</cp:lastModifiedBy>
  <dcterms:created xsi:type="dcterms:W3CDTF">2006-07-29T16:08:11Z</dcterms:created>
  <dcterms:modified xsi:type="dcterms:W3CDTF">2006-07-29T16:08:11Z</dcterms:modified>
  <cp:category/>
  <cp:version/>
  <cp:contentType/>
  <cp:contentStatus/>
</cp:coreProperties>
</file>